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Profile" sheetId="7" r:id="rId4"/>
    <sheet name="SLP-Temp-Gebiet #01" sheetId="17" r:id="rId5"/>
    <sheet name="SLP-Temp-Gebiet #02" sheetId="18" state="hidden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F5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G21" i="18"/>
  <c r="I21" i="18"/>
  <c r="D56" i="18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8" i="7" s="1"/>
  <c r="H21" i="4"/>
  <c r="V18" i="7" s="1"/>
  <c r="G21" i="4"/>
  <c r="U18" i="7" s="1"/>
  <c r="F21" i="4"/>
  <c r="T18" i="7" s="1"/>
  <c r="E21" i="4"/>
  <c r="S18" i="7" s="1"/>
  <c r="D21" i="4"/>
  <c r="R18" i="7" s="1"/>
  <c r="M20" i="4"/>
  <c r="M19" i="4"/>
  <c r="M16" i="4"/>
  <c r="M18" i="4"/>
  <c r="M17" i="4"/>
  <c r="M15" i="4"/>
  <c r="M14" i="4"/>
  <c r="M13" i="4"/>
  <c r="M12" i="4"/>
  <c r="M11" i="4"/>
  <c r="X18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<sst xmlns="http://schemas.openxmlformats.org/spreadsheetml/2006/main" count="1370" uniqueCount="678">
  <si>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</si>
  <si>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</si>
  <si>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</si>
  <si>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</si>
  <si>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</si>
  <si>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</si>
  <si>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</si>
  <si>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</si>
  <si>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</si>
  <si>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</si>
  <si>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</si>
  <si>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</si>
  <si>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</si>
  <si>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</si>
  <si>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</si>
  <si>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</si>
  <si>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</si>
  <si>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</si>
  <si>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</si>
  <si>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</si>
  <si>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</si>
  <si>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</si>
  <si>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</si>
  <si>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</si>
  <si>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</si>
  <si>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</si>
  <si>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</si>
  <si>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</si>
  <si>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</si>
  <si>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</si>
  <si>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</si>
  <si>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</si>
  <si>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</si>
  <si>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</si>
  <si>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</si>
  <si>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</si>
  <si>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</si>
  <si>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</si>
  <si>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</si>
  <si>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</si>
  <si>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</si>
  <si>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</si>
  <si>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</si>
  <si>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</si>
  <si>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</si>
  <si>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</si>
  <si>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</si>
  <si>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</si>
  <si>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</si>
  <si>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</si>
  <si>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</si>
  <si>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</si>
  <si>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</si>
  <si>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</si>
  <si>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</si>
  <si>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</si>
  <si>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</si>
  <si>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</si>
  <si>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</si>
  <si>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</si>
  <si>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</si>
  <si>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</si>
  <si>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</si>
  <si>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</si>
  <si>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</si>
  <si>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</si>
  <si>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</si>
  <si>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</si>
  <si>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</si>
  <si>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</si>
  <si>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</si>
  <si>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</si>
  <si>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</si>
  <si>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</si>
  <si>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</si>
  <si>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</si>
  <si>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</si>
  <si>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</si>
  <si>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</si>
  <si>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</si>
  <si>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</si>
  <si>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</si>
  <si>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</si>
  <si>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</si>
  <si>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</si>
  <si>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</si>
  <si>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</si>
  <si>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</si>
  <si>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</si>
  <si>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</si>
  <si>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</si>
  <si>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</si>
  <si>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</si>
  <si>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</si>
  <si>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</si>
  <si>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</si>
  <si>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</si>
  <si>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</si>
  <si>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</si>
  <si>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</si>
  <si>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</si>
  <si>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</si>
  <si>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</si>
  <si>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</si>
  <si>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</si>
  <si>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</si>
  <si>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</si>
  <si>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</si>
  <si>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</si>
  <si>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</si>
  <si>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</si>
  <si>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</si>
  <si>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</si>
  <si>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</si>
  <si>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</si>
  <si>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</si>
  <si>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</si>
  <si>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</si>
  <si>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</si>
  <si>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</si>
  <si>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</si>
  <si>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</si>
  <si>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</si>
  <si>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</si>
  <si>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</si>
  <si>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</si>
  <si>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</si>
  <si>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</si>
  <si>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</si>
  <si>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</si>
  <si>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</si>
  <si>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</si>
  <si>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</si>
  <si>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</si>
  <si>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</si>
  <si>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</si>
  <si>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</si>
  <si>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</si>
  <si>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</si>
  <si>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</si>
  <si>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</si>
  <si>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</si>
  <si>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</si>
  <si>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</si>
  <si>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</si>
  <si>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</si>
  <si>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</si>
  <si>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</si>
  <si>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</si>
  <si>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</si>
  <si>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</si>
  <si>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</si>
  <si>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</si>
  <si>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</si>
  <si>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</si>
  <si>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</si>
  <si>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</si>
  <si>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</si>
  <si>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</si>
  <si>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</si>
  <si>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</si>
  <si>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</si>
  <si>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</si>
  <si>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</si>
  <si>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</si>
  <si>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</si>
  <si>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</si>
  <si>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</si>
  <si>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</si>
  <si>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</si>
  <si>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</si>
  <si>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</si>
  <si>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</si>
  <si>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</si>
  <si>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</si>
  <si>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</si>
  <si>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</si>
  <si>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</si>
  <si>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</si>
  <si>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</si>
  <si>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</si>
  <si>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</si>
  <si>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</si>
  <si>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</si>
  <si>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</si>
  <si>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</si>
  <si>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</si>
  <si>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</si>
  <si>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</si>
  <si>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</si>
  <si>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</si>
  <si>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</si>
  <si>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</si>
  <si>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</si>
  <si>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</si>
  <si>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</si>
  <si>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</si>
  <si>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</si>
  <si>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</si>
  <si>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</si>
  <si>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</si>
  <si>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</si>
  <si>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</si>
  <si>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</si>
  <si>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</si>
  <si>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</si>
  <si>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</si>
  <si>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</si>
  <si>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</si>
  <si>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</si>
  <si>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</si>
  <si>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</si>
  <si>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</si>
  <si>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</si>
  <si>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</si>
  <si>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</si>
  <si>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</si>
  <si>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</si>
  <si>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</si>
  <si>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</si>
  <si>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</si>
  <si>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</si>
  <si>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</si>
  <si>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</si>
  <si>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</si>
  <si>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</si>
  <si>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</si>
  <si>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</si>
  <si>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</si>
  <si>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</si>
  <si>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</si>
  <si>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</si>
  <si>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</si>
  <si>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</si>
  <si>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</si>
  <si>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</si>
  <si>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</si>
  <si>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</si>
  <si>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</si>
  <si>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</si>
  <si>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</si>
  <si>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</si>
  <si>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</si>
  <si>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</si>
  <si>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</si>
  <si>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</si>
  <si>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</si>
  <si>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</si>
  <si>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</si>
  <si>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</si>
  <si>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</si>
  <si>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</si>
  <si>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</si>
  <si>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</si>
  <si>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</si>
  <si>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</si>
  <si>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</si>
  <si>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</si>
  <si>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</si>
  <si>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</si>
  <si>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</si>
  <si>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</si>
  <si>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</si>
  <si>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</si>
  <si>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</si>
  <si>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</si>
  <si>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</si>
  <si>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</si>
  <si>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</si>
  <si>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</si>
  <si>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</si>
  <si>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</si>
  <si>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</si>
  <si>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</si>
  <si>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</si>
  <si>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</si>
  <si>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</si>
  <si>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</si>
  <si>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</si>
  <si>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</si>
  <si>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</si>
  <si>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</si>
  <si>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</si>
  <si>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</si>
  <si>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</si>
  <si>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</si>
  <si>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</si>
  <si>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</si>
  <si>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</si>
  <si>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</si>
  <si>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</si>
  <si>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</si>
  <si>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</si>
  <si>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</si>
  <si>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</si>
  <si>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</si>
  <si>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</si>
  <si>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</si>
  <si>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</si>
  <si>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</si>
  <si>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</si>
  <si>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</si>
  <si>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</si>
  <si>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</si>
  <si>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</si>
  <si>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</si>
  <si>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</si>
  <si>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</si>
  <si>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</si>
  <si>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</si>
  <si>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</si>
  <si>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</si>
  <si>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</si>
  <si>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</si>
  <si>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</si>
  <si>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</si>
  <si>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</si>
  <si>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</si>
  <si>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</si>
  <si>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</si>
  <si>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</si>
  <si>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</si>
  <si>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</si>
  <si>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</si>
  <si>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</si>
  <si>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</si>
  <si>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</si>
  <si>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</si>
  <si>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</si>
  <si>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</si>
  <si>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</si>
  <si>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</si>
  <si>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</si>
  <si>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</si>
  <si>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</si>
  <si>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</si>
  <si>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</si>
  <si>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</si>
  <si>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</si>
  <si>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</si>
  <si>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</si>
  <si>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</si>
  <si>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</si>
  <si>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</si>
  <si>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</si>
  <si>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</si>
  <si>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</si>
  <si>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</si>
  <si>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</si>
  <si>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</si>
  <si>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</si>
  <si>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</si>
  <si>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</si>
  <si>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</si>
  <si>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</si>
  <si>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</si>
  <si>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</si>
  <si>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</si>
  <si>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</si>
  <si>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</si>
  <si>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</si>
  <si>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</si>
  <si>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</si>
  <si>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</si>
  <si>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</si>
  <si>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</si>
  <si>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</si>
  <si>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</si>
  <si>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</si>
  <si>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</si>
  <si>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</si>
  <si>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</si>
  <si>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</si>
  <si>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</si>
  <si>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</si>
  <si>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</si>
  <si>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</si>
  <si>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</si>
  <si>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</si>
  <si>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</si>
  <si>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</si>
  <si>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</si>
  <si>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</si>
  <si>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</si>
  <si>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</si>
  <si>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</si>
  <si>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</si>
  <si>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</si>
  <si>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</si>
  <si>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</si>
  <si>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</si>
  <si>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</si>
  <si>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</si>
  <si>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</si>
  <si>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</si>
  <si>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</si>
  <si>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</si>
  <si>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</si>
  <si>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</si>
  <si>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</si>
  <si>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</si>
  <si>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</si>
  <si>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</si>
  <si>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</si>
  <si>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</si>
  <si>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</si>
  <si>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</si>
  <si>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</si>
  <si>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</si>
  <si>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</si>
  <si>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</si>
  <si>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</si>
  <si>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</si>
  <si>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</si>
  <si>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</si>
  <si>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</si>
  <si>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</si>
  <si>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</si>
  <si>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</si>
  <si>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</si>
  <si>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</si>
  <si>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</si>
  <si>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</si>
  <si>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</si>
  <si>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</si>
  <si>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</si>
  <si>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</si>
  <si>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</si>
  <si>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</si>
  <si>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</si>
  <si>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</si>
  <si>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</si>
  <si>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</si>
  <si>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</si>
  <si>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</si>
  <si>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</si>
  <si>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</si>
  <si>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</si>
  <si>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</si>
  <si>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</si>
  <si>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</si>
  <si>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</si>
  <si>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</si>
  <si>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</si>
  <si>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</si>
  <si>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</si>
  <si>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</si>
  <si>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</si>
  <si>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</si>
  <si>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</si>
  <si>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</si>
  <si>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</si>
  <si>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</si>
  <si>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</si>
  <si>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</si>
  <si>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</si>
  <si>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</si>
  <si>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</si>
  <si>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</si>
  <si>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</si>
  <si>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</si>
  <si>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</si>
  <si>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</si>
  <si>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</si>
  <si>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</si>
  <si>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</si>
  <si>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</si>
  <si>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</si>
  <si>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</si>
  <si>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</si>
  <si>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</si>
  <si>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</si>
  <si>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</si>
  <si>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</si>
  <si>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</si>
  <si>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</si>
  <si>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</si>
  <si>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</si>
  <si>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</si>
  <si>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</si>
  <si>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</si>
  <si>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</si>
  <si>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</si>
  <si>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</si>
  <si>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</si>
  <si>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</si>
  <si>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</si>
  <si>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</si>
  <si>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</si>
  <si>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</si>
  <si>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</si>
  <si>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</si>
  <si>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</si>
  <si>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</si>
  <si>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</si>
  <si>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</si>
  <si>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</si>
  <si>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</si>
  <si>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</si>
  <si>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</si>
  <si>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</si>
  <si>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</si>
  <si>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</si>
  <si>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</si>
  <si>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</si>
  <si>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</si>
  <si>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</si>
  <si>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</si>
  <si>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</si>
  <si>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</si>
  <si>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</si>
  <si>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</si>
  <si>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</si>
  <si>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</si>
  <si>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</si>
  <si>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</si>
  <si>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</si>
  <si>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</si>
  <si>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</si>
  <si>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</si>
  <si>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</si>
  <si>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</si>
  <si>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</si>
  <si>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</si>
  <si>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</si>
  <si>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</si>
  <si>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</si>
  <si>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</si>
  <si>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</si>
  <si>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</si>
  <si>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</si>
  <si>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</si>
  <si>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</si>
  <si>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</si>
  <si>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</si>
  <si>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</si>
  <si>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</si>
  <si>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</si>
  <si>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</si>
  <si>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</si>
  <si>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</si>
  <si>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</si>
  <si>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</si>
  <si>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</si>
  <si>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</si>
  <si>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</si>
  <si>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</si>
  <si>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</si>
  <si>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</si>
  <si>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</si>
  <si>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</si>
  <si>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</si>
  <si>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</si>
  <si>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</si>
  <si>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</si>
  <si>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</si>
  <si>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</si>
  <si>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</si>
  <si>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</si>
  <si>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</si>
  <si>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</si>
  <si>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</si>
  <si>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</si>
  <si>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</si>
  <si>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</si>
  <si>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</si>
  <si>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</si>
  <si>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</si>
  <si>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</si>
  <si>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</si>
  <si>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</si>
  <si>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</si>
  <si>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</si>
  <si>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</si>
  <si>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</si>
  <si>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</si>
  <si>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</si>
  <si>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</si>
  <si>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</si>
  <si>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</si>
  <si>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</si>
  <si>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</si>
  <si>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</si>
  <si>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</si>
  <si>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</si>
  <si>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</si>
  <si>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</si>
  <si>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</si>
  <si>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</si>
  <si>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</si>
  <si>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</si>
  <si>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</si>
  <si>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</si>
  <si>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</si>
  <si>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</si>
  <si>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</si>
  <si>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</si>
  <si>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</si>
  <si>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</si>
  <si>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</si>
  <si>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</si>
  <si>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</si>
  <si>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</si>
  <si>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</si>
  <si>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</si>
  <si>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</si>
  <si>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</si>
  <si>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</si>
  <si>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</si>
  <si>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</si>
  <si>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</si>
  <si>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</si>
  <si>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</si>
  <si>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</si>
  <si>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</si>
  <si>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</si>
  <si>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</si>
  <si>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</si>
  <si>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</si>
  <si>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</si>
  <si>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</si>
  <si>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</si>
  <si>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</si>
  <si>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</si>
  <si>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</si>
  <si>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</si>
  <si>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</si>
  <si>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</si>
  <si>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</si>
  <si>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</si>
  <si>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</si>
  <si>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</si>
  <si>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</si>
  <si>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</si>
  <si>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</si>
  <si>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</si>
  <si>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</si>
  <si>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</si>
  <si>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</si>
  <si>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</si>
  <si>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</si>
  <si>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</si>
  <si>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</si>
  <si>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</si>
  <si>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</si>
  <si>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</si>
  <si>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</si>
  <si>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</si>
  <si>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</si>
  <si>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</si>
  <si>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</si>
  <si>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</si>
  <si>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</si>
  <si>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</si>
  <si>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</si>
  <si>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</si>
  <si>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Schramberg GmbH &amp; Co. KG</t>
  </si>
  <si>
    <t>9870048500002</t>
  </si>
  <si>
    <t>Gustav-Maier-Str. 11</t>
  </si>
  <si>
    <t>Schramberg</t>
  </si>
  <si>
    <t>Nicole Kleint</t>
  </si>
  <si>
    <t>netzzugang@stadtwerke-schramberg.de</t>
  </si>
  <si>
    <t>07422/9534-0</t>
  </si>
  <si>
    <t>NCHN007002760000</t>
  </si>
  <si>
    <t>Gesamtnetz</t>
  </si>
  <si>
    <t>meteoGroup</t>
  </si>
  <si>
    <t>Königsfeld</t>
  </si>
  <si>
    <t>DE_HMF04</t>
  </si>
  <si>
    <t>DE_HEF04</t>
  </si>
  <si>
    <t>DE_GMF04</t>
  </si>
  <si>
    <t>DE_GBD04</t>
  </si>
  <si>
    <t>DE_GHA04</t>
  </si>
  <si>
    <t>DE_GMK04</t>
  </si>
  <si>
    <t>DE_GKO04</t>
  </si>
  <si>
    <t>DE_GGA04</t>
  </si>
  <si>
    <t>DE_GBH04</t>
  </si>
  <si>
    <t>DE_GWA04</t>
  </si>
  <si>
    <t>DE_GGB04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</si>
</sst>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37" sqref="D3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42263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78713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Gesamtnetz</v>
      </c>
      <c r="E28" s="38"/>
      <c r="F28" s="11"/>
      <c r="G28" s="2"/>
    </row>
    <row r="29" spans="1:15">
      <c r="B29" s="15"/>
      <c r="C29" s="22" t="s">
        <v>396</v>
      </c>
      <c r="D29" s="45" t="s">
        <v>664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E23" sqref="E2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Schramberg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Gesamtnetz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9870048500002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12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I35" sqref="I3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Schramberg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Gesamtnetz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9870048500002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670</v>
      </c>
      <c r="F11" s="296" t="str">
        <f>VLOOKUP($E11,'BDEW-Standard'!$B$3:$M$158,F$9,0)</f>
        <v>BD4</v>
      </c>
      <c r="H11" s="167">
        <f>ROUND(VLOOKUP($E11,'BDEW-Standard'!$B$3:$M$158,H$9,0),7)</f>
        <v>3.75</v>
      </c>
      <c r="I11" s="167">
        <f>ROUND(VLOOKUP($E11,'BDEW-Standard'!$B$3:$M$158,I$9,0),7)</f>
        <v>-37.5</v>
      </c>
      <c r="J11" s="167">
        <f>ROUND(VLOOKUP($E11,'BDEW-Standard'!$B$3:$M$158,J$9,0),7)</f>
        <v>6.8</v>
      </c>
      <c r="K11" s="167">
        <f>ROUND(VLOOKUP($E11,'BDEW-Standard'!$B$3:$M$158,K$9,0),7)</f>
        <v>6.0911300000000002E-2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1.0126136468627658</v>
      </c>
      <c r="R11" s="168">
        <f>ROUND(VLOOKUP(MID($E11,4,3),'Wochentag F(WT)'!$B$7:$J$22,R$9,0),4)</f>
        <v>1.1052</v>
      </c>
      <c r="S11" s="168">
        <f>ROUND(VLOOKUP(MID($E11,4,3),'Wochentag F(WT)'!$B$7:$J$22,S$9,0),4)</f>
        <v>1.0857000000000001</v>
      </c>
      <c r="T11" s="168">
        <f>ROUND(VLOOKUP(MID($E11,4,3),'Wochentag F(WT)'!$B$7:$J$22,T$9,0),4)</f>
        <v>1.0378000000000001</v>
      </c>
      <c r="U11" s="168">
        <f>ROUND(VLOOKUP(MID($E11,4,3),'Wochentag F(WT)'!$B$7:$J$22,U$9,0),4)</f>
        <v>1.0622</v>
      </c>
      <c r="V11" s="168">
        <f>ROUND(VLOOKUP(MID($E11,4,3),'Wochentag F(WT)'!$B$7:$J$22,V$9,0),4)</f>
        <v>1.0266</v>
      </c>
      <c r="W11" s="168">
        <f>ROUND(VLOOKUP(MID($E11,4,3),'Wochentag F(WT)'!$B$7:$J$22,W$9,0),4)</f>
        <v>0.76290000000000002</v>
      </c>
      <c r="X11" s="169">
        <f>7-SUM(R11:W11)</f>
        <v>0.91959999999999997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Gesamtnetz</v>
      </c>
      <c r="D12" s="62" t="s">
        <v>247</v>
      </c>
      <c r="E12" s="165" t="s">
        <v>668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3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Gesamtnetz</v>
      </c>
      <c r="D13" s="62" t="s">
        <v>247</v>
      </c>
      <c r="E13" s="165" t="s">
        <v>667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3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Gesamtnetz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Gesamtnetz</v>
      </c>
      <c r="D15" s="62" t="s">
        <v>247</v>
      </c>
      <c r="E15" s="165" t="s">
        <v>672</v>
      </c>
      <c r="F15" s="297" t="str">
        <f>VLOOKUP($E15,'BDEW-Standard'!$B$3:$M$94,F$9,0)</f>
        <v>MK4</v>
      </c>
      <c r="H15" s="274">
        <f>ROUND(VLOOKUP($E15,'BDEW-Standard'!$B$3:$M$94,H$9,0),7)</f>
        <v>3.1177248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3.4330100000000002E-2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Gesamtnetz</v>
      </c>
      <c r="D16" s="62" t="s">
        <v>247</v>
      </c>
      <c r="E16" s="165" t="s">
        <v>671</v>
      </c>
      <c r="F16" s="297" t="str">
        <f>VLOOKUP($E16,'BDEW-Standard'!$B$3:$M$94,F$9,0)</f>
        <v>HA4</v>
      </c>
      <c r="H16" s="274">
        <f>ROUND(VLOOKUP($E16,'BDEW-Standard'!$B$3:$M$94,H$9,0),7)</f>
        <v>4.0196902000000003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4.72845E-2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0.86486713303260787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Gesamtnetz</v>
      </c>
      <c r="D17" s="62" t="s">
        <v>247</v>
      </c>
      <c r="E17" s="165" t="s">
        <v>673</v>
      </c>
      <c r="F17" s="297" t="str">
        <f>VLOOKUP($E17,'BDEW-Standard'!$B$3:$M$94,F$9,0)</f>
        <v>KO4</v>
      </c>
      <c r="H17" s="274">
        <f>ROUND(VLOOKUP($E17,'BDEW-Standard'!$B$3:$M$94,H$9,0),7)</f>
        <v>3.4428942999999999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7.4685000000000001E-2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0.97768382110526542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Gesamtnetz</v>
      </c>
      <c r="D18" s="62" t="s">
        <v>247</v>
      </c>
      <c r="E18" s="165" t="s">
        <v>669</v>
      </c>
      <c r="F18" s="297" t="str">
        <f>VLOOKUP($E18,'BDEW-Standard'!$B$3:$M$94,F$9,0)</f>
        <v>MF4</v>
      </c>
      <c r="H18" s="274">
        <f>ROUND(VLOOKUP($E18,'BDEW-Standard'!$B$3:$M$94,H$9,0),7)</f>
        <v>2.5187775000000001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0.10107820000000001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1.0146273685996503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Gesamtnetz</v>
      </c>
      <c r="D19" s="62" t="s">
        <v>247</v>
      </c>
      <c r="E19" s="165" t="s">
        <v>674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Gesamtnetz</v>
      </c>
      <c r="D20" s="62" t="s">
        <v>247</v>
      </c>
      <c r="E20" s="165" t="s">
        <v>675</v>
      </c>
      <c r="F20" s="297" t="str">
        <f>VLOOKUP($E20,'BDEW-Standard'!$B$3:$M$94,F$9,0)</f>
        <v>BH4</v>
      </c>
      <c r="H20" s="274">
        <f>ROUND(VLOOKUP($E20,'BDEW-Standard'!$B$3:$M$94,H$9,0),7)</f>
        <v>2.4595180999999999</v>
      </c>
      <c r="I20" s="274">
        <f>ROUND(VLOOKUP($E20,'BDEW-Standard'!$B$3:$M$94,I$9,0),7)</f>
        <v>-35.253212400000002</v>
      </c>
      <c r="J20" s="274">
        <f>ROUND(VLOOKUP($E20,'BDEW-Standard'!$B$3:$M$94,J$9,0),7)</f>
        <v>6.0587001000000003</v>
      </c>
      <c r="K20" s="274">
        <f>ROUND(VLOOKUP($E20,'BDEW-Standard'!$B$3:$M$94,K$9,0),7)</f>
        <v>0.16473699999999999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1.043802057143173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Gesamtnetz</v>
      </c>
      <c r="D21" s="62" t="s">
        <v>247</v>
      </c>
      <c r="E21" s="165" t="s">
        <v>676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Gesamtnetz</v>
      </c>
      <c r="D22" s="62" t="s">
        <v>247</v>
      </c>
      <c r="E22" s="165" t="s">
        <v>670</v>
      </c>
      <c r="F22" s="297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3"/>
      <c r="Z22" s="211"/>
    </row>
    <row r="23" spans="2:26" s="143" customFormat="1">
      <c r="B23" s="144">
        <v>12</v>
      </c>
      <c r="C23" s="145" t="str">
        <f t="shared" si="0"/>
        <v>Gesamtnetz</v>
      </c>
      <c r="D23" s="62" t="s">
        <v>247</v>
      </c>
      <c r="E23" s="165" t="s">
        <v>677</v>
      </c>
      <c r="F23" s="297" t="str">
        <f>VLOOKUP($E23,'BDEW-Standard'!$B$3:$M$94,F$9,0)</f>
        <v>GB4</v>
      </c>
      <c r="H23" s="274">
        <f>ROUND(VLOOKUP($E23,'BDEW-Standard'!$B$3:$M$94,H$9,0),7)</f>
        <v>3.6017736</v>
      </c>
      <c r="I23" s="274">
        <f>ROUND(VLOOKUP($E23,'BDEW-Standard'!$B$3:$M$94,I$9,0),7)</f>
        <v>-37.882536799999997</v>
      </c>
      <c r="J23" s="274">
        <f>ROUND(VLOOKUP($E23,'BDEW-Standard'!$B$3:$M$94,J$9,0),7)</f>
        <v>6.9836070000000001</v>
      </c>
      <c r="K23" s="274">
        <f>ROUND(VLOOKUP($E23,'BDEW-Standard'!$B$3:$M$94,K$9,0),7)</f>
        <v>5.4826199999999999E-2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0.90239375975311864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Gesamtnetz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Gesamtnetz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Gesamtnetz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Gesamtnetz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Gesamtnetz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Gesamtnetz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Gesamtnetz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Gesamtnetz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Gesamtnetz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Gesamtnetz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Gesamtnetz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Gesamtnetz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Gesamtnetz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Gesamtnetz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Gesamtnetz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Gesamtnetz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Gesamtnetz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Gesamtnetz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33 C34:C41 M12:X23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G72" sqref="G7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Schramberg GmbH &amp; Co. KG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9870048500002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Gesamtnetz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10817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Königsfeld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10817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Temp.-Prog.</v>
      </c>
      <c r="H70" s="163" t="str">
        <f t="shared" si="17"/>
        <v>Temp.-Prog.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F62 G24:N24 G70:N70 E32:N34 E69:N69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Schramberg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Gesamtnetz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9870048500002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P25" sqref="P2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Schramberg GmbH &amp; Co. KG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Gesamtnetz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9870048500002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SLP-Profile</vt:lpstr>
      <vt:lpstr>SLP-Temp-Gebiet #01</vt:lpstr>
      <vt:lpstr>SLP-Temp-Gebiet #02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Kleint Nicole</cp:lastModifiedBy>
  <cp:lastPrinted>2015-03-20T22:59:10Z</cp:lastPrinted>
  <dcterms:created xsi:type="dcterms:W3CDTF">2015-01-15T05:25:41Z</dcterms:created>
  <dcterms:modified xsi:type="dcterms:W3CDTF">2017-09-15T06:08:28Z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-1563118734</vt:i4>
  </property>
  <property fmtid="{D5CDD505-2E9C-101B-9397-08002B2CF9AE}" pid="3" name="_NewReviewCycle">
    <vt:lpwstr/>
  </property>
  <property fmtid="{D5CDD505-2E9C-101B-9397-08002B2CF9AE}" pid="4" name="_EmailSubject">
    <vt:lpwstr>Excel-Vorlage für verfahrensspezifische Parameter </vt:lpwstr>
  </property>
  <property fmtid="{D5CDD505-2E9C-101B-9397-08002B2CF9AE}" pid="5" name="_AuthorEmail">
    <vt:lpwstr>Stephan.Kirschnick@bbh-online.de</vt:lpwstr>
  </property>
  <property fmtid="{D5CDD505-2E9C-101B-9397-08002B2CF9AE}" pid="6" name="_AuthorEmailDisplayName">
    <vt:lpwstr>Kirschnick, Stephan</vt:lpwstr>
  </property>
  <property fmtid="{D5CDD505-2E9C-101B-9397-08002B2CF9AE}" pid="7" name="_ReviewingToolsShownOnc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